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4845811dd14d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ummary" sheetId="1" r:id="Rb149d578bec34fa0"/>
    <x:sheet xmlns:r="http://schemas.openxmlformats.org/officeDocument/2006/relationships" name="Water Detail" sheetId="2" r:id="R41f4a695064643cb"/>
    <x:sheet xmlns:r="http://schemas.openxmlformats.org/officeDocument/2006/relationships" name="GreenMetric" sheetId="3" r:id="R9bddd98c36dc4c04"/>
    <x:sheet xmlns:r="http://schemas.openxmlformats.org/officeDocument/2006/relationships" name="Actions" sheetId="4" r:id="Rf45f68ea565840d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#,##0.00"/>
    <x:numFmt numFmtId="201" formatCode="#,##0.0000"/>
    <x:numFmt numFmtId="202" formatCode="0.00%"/>
    <x:numFmt numFmtId="203" formatCode="#,##0"/>
  </x:numFmts>
  <x:fonts count="7">
    <x:font>
      <x:sz val="11"/>
      <x:name val="Carlito"/>
    </x:font>
    <x:font>
      <x:b/>
      <x:sz val="11"/>
      <x:color rgb="FF203247"/>
      <x:name val="Carlito"/>
    </x:font>
    <x:font>
      <x:b/>
      <x:sz val="16"/>
      <x:color rgb="FF17324D"/>
      <x:name val="Aptos Display"/>
    </x:font>
    <x:font>
      <x:i/>
      <x:sz val="10"/>
      <x:color rgb="FF516579"/>
      <x:name val="Aptos"/>
    </x:font>
    <x:font>
      <x:b/>
      <x:sz val="10"/>
      <x:color rgb="FFFFFFFF"/>
      <x:name val="Aptos"/>
    </x:font>
    <x:font>
      <x:b/>
      <x:sz val="10"/>
      <x:color rgb="FF243247"/>
      <x:name val="Aptos"/>
    </x:font>
    <x:font>
      <x:b/>
      <x:sz val="10"/>
      <x:color rgb="FF1C5D75"/>
      <x:name val="Aptos"/>
    </x:font>
  </x:fonts>
  <x:fills count="6">
    <x:fill>
      <x:patternFill patternType="none"/>
    </x:fill>
    <x:fill>
      <x:patternFill patternType="gray125"/>
    </x:fill>
    <x:fill>
      <x:patternFill patternType="solid">
        <x:fgColor rgb="FFE7EEF5"/>
      </x:patternFill>
    </x:fill>
    <x:fill>
      <x:patternFill patternType="solid">
        <x:fgColor rgb="FFDDEBF7"/>
      </x:patternFill>
    </x:fill>
    <x:fill>
      <x:patternFill patternType="solid">
        <x:fgColor rgb="FF244A66"/>
      </x:patternFill>
    </x:fill>
    <x:fill>
      <x:patternFill patternType="solid">
        <x:fgColor rgb="FFFFF2CC"/>
      </x:patternFill>
    </x:fill>
  </x:fills>
  <x:borders count="10">
    <x:border>
      <x:left/>
      <x:right/>
      <x:top/>
      <x:bottom/>
      <x:diagonal/>
    </x:border>
    <x:border>
      <x:left style="thin">
        <x:color rgb="FF244A66"/>
      </x:left>
      <x:right/>
      <x:top style="thin">
        <x:color rgb="FF244A66"/>
      </x:top>
      <x:bottom style="thin">
        <x:color rgb="FF244A66"/>
      </x:bottom>
      <x:diagonal/>
    </x:border>
    <x:border>
      <x:left/>
      <x:right/>
      <x:top style="thin">
        <x:color rgb="FF244A66"/>
      </x:top>
      <x:bottom style="thin">
        <x:color rgb="FF244A66"/>
      </x:bottom>
      <x:diagonal/>
    </x:border>
    <x:border>
      <x:left/>
      <x:right style="thin">
        <x:color rgb="FF244A66"/>
      </x:right>
      <x:top style="thin">
        <x:color rgb="FF244A66"/>
      </x:top>
      <x:bottom style="thin">
        <x:color rgb="FF244A66"/>
      </x:bottom>
      <x:diagonal/>
    </x:border>
    <x:border>
      <x:left/>
      <x:right/>
      <x:top/>
      <x:bottom style="thin">
        <x:color rgb="FFD8E0E8"/>
      </x:bottom>
      <x:diagonal/>
    </x:border>
    <x:border>
      <x:left/>
      <x:right/>
      <x:top style="thin">
        <x:color rgb="FFD8E0E8"/>
      </x:top>
      <x:bottom style="thin">
        <x:color rgb="FFD8E0E8"/>
      </x:bottom>
      <x:diagonal/>
    </x:border>
    <x:border>
      <x:left/>
      <x:right/>
      <x:top style="thin">
        <x:color rgb="FFD8E0E8"/>
      </x:top>
      <x:bottom/>
      <x:diagonal/>
    </x:border>
    <x:border>
      <x:left/>
      <x:right/>
      <x:top/>
      <x:bottom style="thin">
        <x:color rgb="FFE1E7ED"/>
      </x:bottom>
      <x:diagonal/>
    </x:border>
    <x:border>
      <x:left/>
      <x:right/>
      <x:top style="thin">
        <x:color rgb="FFE1E7ED"/>
      </x:top>
      <x:bottom style="thin">
        <x:color rgb="FFE1E7ED"/>
      </x:bottom>
      <x:diagonal/>
    </x:border>
    <x:border>
      <x:left/>
      <x:right/>
      <x:top style="thin">
        <x:color rgb="FFE1E7ED"/>
      </x:top>
      <x:bottom/>
      <x:diagonal/>
    </x:border>
  </x:borders>
  <x:cellStyleXfs count="1">
    <x:xf numFmtId="0" fontId="0" fillId="0" borderId="0"/>
  </x:cellStyleXfs>
  <x:cellXfs count="81">
    <x:xf numFmtId="0" fontId="0" fillId="0" borderId="0" xfId="0"/>
    <x:xf numFmtId="200" fontId="0" fillId="0" borderId="0" xfId="0" applyNumberFormat="1" applyFont="1" applyFill="1" applyBorder="1"/>
    <x:xf numFmtId="201" fontId="0" fillId="0" borderId="0" xfId="0" applyNumberFormat="1" applyFont="1" applyFill="1" applyBorder="1"/>
    <x:xf numFmtId="202" fontId="0" fillId="0" borderId="0" xfId="0" applyNumberFormat="1" applyFont="1" applyFill="1" applyBorder="1"/>
    <x:xf numFmtId="203" fontId="0" fillId="0" borderId="0" xfId="0" applyNumberFormat="1" applyFont="1" applyFill="1" applyBorder="1"/>
    <x:xf numFmtId="0" fontId="0" fillId="2" borderId="0" xfId="0" applyNumberFormat="1" applyFont="1" applyFill="1" applyBorder="1"/>
    <x:xf numFmtId="200" fontId="0" fillId="2" borderId="0" xfId="0" applyNumberFormat="1" applyFont="1" applyFill="1" applyBorder="1"/>
    <x:xf numFmtId="201" fontId="0" fillId="2" borderId="0" xfId="0" applyNumberFormat="1" applyFont="1" applyFill="1" applyBorder="1"/>
    <x:xf numFmtId="0" fontId="1" fillId="2" borderId="0" xfId="0" applyNumberFormat="1" applyFont="1" applyFill="1" applyBorder="1"/>
    <x:xf numFmtId="200" fontId="1" fillId="2" borderId="0" xfId="0" applyNumberFormat="1" applyFont="1" applyFill="1" applyBorder="1"/>
    <x:xf numFmtId="201" fontId="1" fillId="2" borderId="0" xfId="0" applyNumberFormat="1" applyFont="1" applyFill="1" applyBorder="1"/>
    <x:xf numFmtId="0" fontId="0" fillId="3" borderId="0" xfId="0" applyNumberFormat="1" applyFont="1" applyFill="1" applyBorder="1"/>
    <x:xf numFmtId="200" fontId="0" fillId="3" borderId="0" xfId="0" applyNumberFormat="1" applyFont="1" applyFill="1" applyBorder="1"/>
    <x:xf numFmtId="201" fontId="0" fillId="3" borderId="0" xfId="0" applyNumberFormat="1" applyFont="1" applyFill="1" applyBorder="1"/>
    <x:xf numFmtId="0" fontId="1" fillId="3" borderId="0" xfId="0" applyNumberFormat="1" applyFont="1" applyFill="1" applyBorder="1"/>
    <x:xf numFmtId="200" fontId="1" fillId="3" borderId="0" xfId="0" applyNumberFormat="1" applyFont="1" applyFill="1" applyBorder="1"/>
    <x:xf numFmtId="201" fontId="1" fillId="3" borderId="0" xfId="0" applyNumberFormat="1" applyFont="1" applyFill="1" applyBorder="1"/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wrapText="1"/>
    </x:xf>
    <x:xf numFmtId="0" fontId="2" fillId="0" borderId="0" xfId="0" applyNumberFormat="1" applyFont="1" applyFill="1" applyBorder="1" applyAlignment="1">
      <x:alignment vertical="center" wrapText="1"/>
    </x:xf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0"/>
    </x:xf>
    <x:xf numFmtId="0" fontId="0" fillId="4" borderId="0" xfId="0" applyNumberFormat="1" applyFont="1" applyFill="1" applyBorder="1"/>
    <x:xf numFmtId="0" fontId="4" fillId="4" borderId="0" xfId="0" applyNumberFormat="1" applyFont="1" applyFill="1" applyBorder="1"/>
    <x:xf numFmtId="0" fontId="4" fillId="4" borderId="0" xfId="0" applyNumberFormat="1" applyFont="1" applyFill="1" applyBorder="1" applyAlignment="1">
      <x:alignment wrapText="1"/>
    </x:xf>
    <x:xf numFmtId="0" fontId="4" fillId="4" borderId="0" xfId="0" applyNumberFormat="1" applyFont="1" applyFill="1" applyBorder="1" applyAlignment="1">
      <x:alignment horizontal="center" wrapText="1"/>
    </x:xf>
    <x:xf numFmtId="0" fontId="4" fillId="4" borderId="0" xfId="0" applyNumberFormat="1" applyFont="1" applyFill="1" applyBorder="1" applyAlignment="1">
      <x:alignment horizontal="center" vertical="center" wrapText="1"/>
    </x:xf>
    <x:xf numFmtId="0" fontId="4" fillId="4" borderId="1" xfId="0" applyNumberFormat="1" applyFont="1" applyFill="1" applyBorder="1" applyAlignment="1">
      <x:alignment horizontal="center" vertical="center" wrapText="1"/>
    </x:xf>
    <x:xf numFmtId="0" fontId="4" fillId="4" borderId="2" xfId="0" applyNumberFormat="1" applyFont="1" applyFill="1" applyBorder="1" applyAlignment="1">
      <x:alignment horizontal="center" vertical="center" wrapText="1"/>
    </x:xf>
    <x:xf numFmtId="0" fontId="4" fillId="4" borderId="3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200" fontId="0" fillId="0" borderId="0" xfId="0" applyNumberFormat="1" applyFont="1" applyFill="1" applyBorder="1" applyAlignment="1">
      <x:alignment wrapText="1"/>
    </x:xf>
    <x:xf numFmtId="201" fontId="0" fillId="0" borderId="0" xfId="0" applyNumberFormat="1" applyFont="1" applyFill="1" applyBorder="1" applyAlignment="1">
      <x:alignment wrapText="1"/>
    </x:xf>
    <x:xf numFmtId="202" fontId="0" fillId="0" borderId="0" xfId="0" applyNumberFormat="1" applyFont="1" applyFill="1" applyBorder="1" applyAlignment="1">
      <x:alignment wrapText="1"/>
    </x:xf>
    <x:xf numFmtId="203" fontId="0" fillId="0" borderId="0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vertical="center" wrapText="1"/>
    </x:xf>
    <x:xf numFmtId="200" fontId="0" fillId="0" borderId="0" xfId="0" applyNumberFormat="1" applyFont="1" applyFill="1" applyBorder="1" applyAlignment="1">
      <x:alignment vertical="center" wrapText="1"/>
    </x:xf>
    <x:xf numFmtId="201" fontId="0" fillId="0" borderId="0" xfId="0" applyNumberFormat="1" applyFont="1" applyFill="1" applyBorder="1" applyAlignment="1">
      <x:alignment vertical="center" wrapText="1"/>
    </x:xf>
    <x:xf numFmtId="202" fontId="0" fillId="0" borderId="0" xfId="0" applyNumberFormat="1" applyFont="1" applyFill="1" applyBorder="1" applyAlignment="1">
      <x:alignment vertical="center" wrapText="1"/>
    </x:xf>
    <x:xf numFmtId="203" fontId="0" fillId="0" borderId="0" xfId="0" applyNumberFormat="1" applyFont="1" applyFill="1" applyBorder="1" applyAlignment="1">
      <x:alignment vertical="center" wrapText="1"/>
    </x:xf>
    <x:xf numFmtId="0" fontId="0" fillId="0" borderId="4" xfId="0" applyNumberFormat="1" applyFont="1" applyFill="1" applyBorder="1" applyAlignment="1">
      <x:alignment vertical="center" wrapText="1"/>
    </x:xf>
    <x:xf numFmtId="200" fontId="0" fillId="0" borderId="4" xfId="0" applyNumberFormat="1" applyFont="1" applyFill="1" applyBorder="1" applyAlignment="1">
      <x:alignment vertical="center" wrapText="1"/>
    </x:xf>
    <x:xf numFmtId="0" fontId="0" fillId="0" borderId="5" xfId="0" applyNumberFormat="1" applyFont="1" applyFill="1" applyBorder="1" applyAlignment="1">
      <x:alignment vertical="center" wrapText="1"/>
    </x:xf>
    <x:xf numFmtId="200" fontId="0" fillId="0" borderId="5" xfId="0" applyNumberFormat="1" applyFont="1" applyFill="1" applyBorder="1" applyAlignment="1">
      <x:alignment vertical="center" wrapText="1"/>
    </x:xf>
    <x:xf numFmtId="201" fontId="0" fillId="0" borderId="5" xfId="0" applyNumberFormat="1" applyFont="1" applyFill="1" applyBorder="1" applyAlignment="1">
      <x:alignment vertical="center" wrapText="1"/>
    </x:xf>
    <x:xf numFmtId="202" fontId="0" fillId="0" borderId="5" xfId="0" applyNumberFormat="1" applyFont="1" applyFill="1" applyBorder="1" applyAlignment="1">
      <x:alignment vertical="center" wrapText="1"/>
    </x:xf>
    <x:xf numFmtId="203" fontId="0" fillId="0" borderId="5" xfId="0" applyNumberFormat="1" applyFont="1" applyFill="1" applyBorder="1" applyAlignment="1">
      <x:alignment vertical="center" wrapText="1"/>
    </x:xf>
    <x:xf numFmtId="0" fontId="0" fillId="0" borderId="6" xfId="0" applyNumberFormat="1" applyFont="1" applyFill="1" applyBorder="1" applyAlignment="1">
      <x:alignment vertical="center" wrapText="1"/>
    </x:xf>
    <x:xf numFmtId="203" fontId="0" fillId="0" borderId="6" xfId="0" applyNumberFormat="1" applyFont="1" applyFill="1" applyBorder="1" applyAlignment="1">
      <x:alignment vertical="center" wrapText="1"/>
    </x:xf>
    <x:xf numFmtId="0" fontId="5" fillId="0" borderId="4" xfId="0" applyNumberFormat="1" applyFont="1" applyFill="1" applyBorder="1" applyAlignment="1">
      <x:alignment vertical="center" wrapText="1"/>
    </x:xf>
    <x:xf numFmtId="0" fontId="5" fillId="0" borderId="5" xfId="0" applyNumberFormat="1" applyFont="1" applyFill="1" applyBorder="1" applyAlignment="1">
      <x:alignment vertical="center" wrapText="1"/>
    </x:xf>
    <x:xf numFmtId="0" fontId="5" fillId="0" borderId="6" xfId="0" applyNumberFormat="1" applyFont="1" applyFill="1" applyBorder="1" applyAlignment="1">
      <x:alignment vertical="center" wrapText="1"/>
    </x:xf>
    <x:xf numFmtId="200" fontId="6" fillId="0" borderId="4" xfId="0" applyNumberFormat="1" applyFont="1" applyFill="1" applyBorder="1" applyAlignment="1">
      <x:alignment vertical="center" wrapText="1"/>
    </x:xf>
    <x:xf numFmtId="200" fontId="6" fillId="0" borderId="5" xfId="0" applyNumberFormat="1" applyFont="1" applyFill="1" applyBorder="1" applyAlignment="1">
      <x:alignment vertical="center" wrapText="1"/>
    </x:xf>
    <x:xf numFmtId="201" fontId="6" fillId="0" borderId="5" xfId="0" applyNumberFormat="1" applyFont="1" applyFill="1" applyBorder="1" applyAlignment="1">
      <x:alignment vertical="center" wrapText="1"/>
    </x:xf>
    <x:xf numFmtId="202" fontId="6" fillId="0" borderId="5" xfId="0" applyNumberFormat="1" applyFont="1" applyFill="1" applyBorder="1" applyAlignment="1">
      <x:alignment vertical="center" wrapText="1"/>
    </x:xf>
    <x:xf numFmtId="203" fontId="6" fillId="0" borderId="5" xfId="0" applyNumberFormat="1" applyFont="1" applyFill="1" applyBorder="1" applyAlignment="1">
      <x:alignment vertical="center" wrapText="1"/>
    </x:xf>
    <x:xf numFmtId="203" fontId="6" fillId="0" borderId="6" xfId="0" applyNumberFormat="1" applyFont="1" applyFill="1" applyBorder="1" applyAlignment="1">
      <x:alignment vertical="center" wrapText="1"/>
    </x:xf>
    <x:xf numFmtId="0" fontId="0" fillId="5" borderId="0" xfId="0" applyNumberFormat="1" applyFont="1" applyFill="1" applyBorder="1"/>
    <x:xf numFmtId="0" fontId="0" fillId="5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wrapText="1"/>
    </x:xf>
    <x:xf numFmtId="200" fontId="1" fillId="2" borderId="0" xfId="0" applyNumberFormat="1" applyFont="1" applyFill="1" applyBorder="1" applyAlignment="1">
      <x:alignment wrapText="1"/>
    </x:xf>
    <x:xf numFmtId="201" fontId="1" fillId="2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wrapText="1"/>
    </x:xf>
    <x:xf numFmtId="200" fontId="1" fillId="3" borderId="0" xfId="0" applyNumberFormat="1" applyFont="1" applyFill="1" applyBorder="1" applyAlignment="1">
      <x:alignment wrapText="1"/>
    </x:xf>
    <x:xf numFmtId="201" fontId="1" fillId="3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vertical="center" wrapText="1"/>
    </x:xf>
    <x:xf numFmtId="201" fontId="1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0" fontId="0" fillId="0" borderId="7" xfId="0" applyNumberFormat="1" applyFont="1" applyFill="1" applyBorder="1" applyAlignment="1">
      <x:alignment vertical="center" wrapText="1"/>
    </x:xf>
    <x:xf numFmtId="200" fontId="0" fillId="0" borderId="7" xfId="0" applyNumberFormat="1" applyFont="1" applyFill="1" applyBorder="1" applyAlignment="1">
      <x:alignment vertical="center" wrapText="1"/>
    </x:xf>
    <x:xf numFmtId="201" fontId="0" fillId="0" borderId="7" xfId="0" applyNumberFormat="1" applyFont="1" applyFill="1" applyBorder="1" applyAlignment="1">
      <x:alignment vertical="center" wrapText="1"/>
    </x:xf>
    <x:xf numFmtId="0" fontId="0" fillId="0" borderId="8" xfId="0" applyNumberFormat="1" applyFont="1" applyFill="1" applyBorder="1" applyAlignment="1">
      <x:alignment vertical="center" wrapText="1"/>
    </x:xf>
    <x:xf numFmtId="200" fontId="0" fillId="0" borderId="8" xfId="0" applyNumberFormat="1" applyFont="1" applyFill="1" applyBorder="1" applyAlignment="1">
      <x:alignment vertical="center" wrapText="1"/>
    </x:xf>
    <x:xf numFmtId="201" fontId="0" fillId="0" borderId="8" xfId="0" applyNumberFormat="1" applyFont="1" applyFill="1" applyBorder="1" applyAlignment="1">
      <x:alignment vertical="center" wrapText="1"/>
    </x:xf>
    <x:xf numFmtId="0" fontId="0" fillId="0" borderId="9" xfId="0" applyNumberFormat="1" applyFont="1" applyFill="1" applyBorder="1" applyAlignment="1">
      <x:alignment vertical="center" wrapText="1"/>
    </x:xf>
    <x:xf numFmtId="200" fontId="0" fillId="0" borderId="9" xfId="0" applyNumberFormat="1" applyFont="1" applyFill="1" applyBorder="1" applyAlignment="1">
      <x:alignment vertical="center" wrapText="1"/>
    </x:xf>
    <x:xf numFmtId="201" fontId="0" fillId="0" borderId="9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d5210caeeb4bc7" /><Relationship Type="http://schemas.openxmlformats.org/officeDocument/2006/relationships/theme" Target="/xl/theme/theme1.xml" Id="R8da2847bd3ea4ecb" /><Relationship Type="http://schemas.openxmlformats.org/officeDocument/2006/relationships/sharedStrings" Target="/xl/sharedStrings.xml" Id="Rdcdc76e2a84045d8" /><Relationship Type="http://schemas.openxmlformats.org/officeDocument/2006/relationships/worksheet" Target="/xl/worksheets/sheet1.xml" Id="Rb149d578bec34fa0" /><Relationship Type="http://schemas.openxmlformats.org/officeDocument/2006/relationships/worksheet" Target="/xl/worksheets/sheet2.xml" Id="R41f4a695064643cb" /><Relationship Type="http://schemas.openxmlformats.org/officeDocument/2006/relationships/worksheet" Target="/xl/worksheets/sheet3.xml" Id="R9bddd98c36dc4c04" /><Relationship Type="http://schemas.openxmlformats.org/officeDocument/2006/relationships/worksheet" Target="/xl/worksheets/sheet4.xml" Id="Rf45f68ea565840d4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4" topLeftCell="A5" activePane="bottomLeft" state="frozen"/>
    </x:sheetView>
  </x:sheetViews>
  <x:sheetFormatPr defaultRowHeight="15"/>
  <x:cols>
    <x:col min="1" max="1" width="42" hidden="0" customWidth="1"/>
    <x:col min="2" max="2" width="18" hidden="0" customWidth="1"/>
    <x:col min="3" max="3" width="44" hidden="0" customWidth="1"/>
    <x:col min="4" max="4" width="64" hidden="0" customWidth="1"/>
  </x:cols>
  <x:sheetData>
    <x:row r="1">
      <x:c r="A1" s="19" t="str">
        <x:v>SDG 6 Water Data Final</x:v>
      </x:c>
      <x:c r="B1" s="19"/>
      <x:c r="C1" s="19"/>
      <x:c r="D1" s="19"/>
    </x:row>
    <x:row r="2" ht="24" customHeight="1">
      <x:c r="A2" s="21" t="str">
        <x:v>Source period: 2024. No 2025 water readings were supplied.</x:v>
      </x:c>
      <x:c r="B2" s="21"/>
      <x:c r="C2" s="21"/>
      <x:c r="D2" s="21"/>
    </x:row>
    <x:row r="4" ht="36" customHeight="1">
      <x:c r="A4" s="27" t="str">
        <x:v>Measure</x:v>
      </x:c>
      <x:c r="B4" s="28" t="str">
        <x:v>Value</x:v>
      </x:c>
      <x:c r="C4" s="28" t="str">
        <x:v>Source</x:v>
      </x:c>
      <x:c r="D4" s="29" t="str">
        <x:v>Interpretation</x:v>
      </x:c>
    </x:row>
    <x:row r="5" ht="42" customHeight="1">
      <x:c r="A5" s="49" t="str">
        <x:v>Recorded university water in 2024 (m³)</x:v>
      </x:c>
      <x:c r="B5" s="52" t="n">
        <x:f>'Water Detail'!B19</x:f>
        <x:v>55068.75</x:v>
      </x:c>
      <x:c r="C5" s="40" t="str">
        <x:v>Water utility workbook; overall water PDF</x:v>
      </x:c>
      <x:c r="D5" s="40" t="str">
        <x:v>Sum of the numeric entries dated Jan–Dec 2024. Blank months are unreported, not zero.</x:v>
      </x:c>
    </x:row>
    <x:row r="6" ht="42" customHeight="1">
      <x:c r="A6" s="50" t="str">
        <x:v>Original source total (m³)</x:v>
      </x:c>
      <x:c r="B6" s="53" t="n">
        <x:v>55415.25</x:v>
      </x:c>
      <x:c r="C6" s="42" t="str">
        <x:v>Water utility workbook; overall water PDF</x:v>
      </x:c>
      <x:c r="D6" s="42" t="str">
        <x:v>Includes 346.50 m³ recorded in Dec 2023.</x:v>
      </x:c>
    </x:row>
    <x:row r="7" ht="42" customHeight="1">
      <x:c r="A7" s="50" t="str">
        <x:v>Dec 2023 amount included in source total (m³)</x:v>
      </x:c>
      <x:c r="B7" s="53" t="n">
        <x:v>346.5</x:v>
      </x:c>
      <x:c r="C7" s="42" t="str">
        <x:v>Water utility workbook; overall water PDF</x:v>
      </x:c>
      <x:c r="D7" s="42" t="str">
        <x:v>Exclude from a 2024-only figure.</x:v>
      </x:c>
    </x:row>
    <x:row r="8" ht="42" customHeight="1">
      <x:c r="A8" s="50" t="str">
        <x:v>Complex water records in 2024 (m³)</x:v>
      </x:c>
      <x:c r="B8" s="53" t="n">
        <x:f>SUM('Water Detail'!C19:E19)</x:f>
        <x:v>50797.89</x:v>
      </x:c>
      <x:c r="C8" s="42" t="str">
        <x:v>Water utility workbook; complexes PDF</x:v>
      </x:c>
      <x:c r="D8" s="42" t="str">
        <x:v>Sum of available 2024 entries for complexes 1–3.</x:v>
      </x:c>
    </x:row>
    <x:row r="9" ht="42" customHeight="1">
      <x:c r="A9" s="50" t="str">
        <x:v>Difference: university total less complex records (m³)</x:v>
      </x:c>
      <x:c r="B9" s="53" t="n">
        <x:f>B5-B8</x:f>
        <x:v>4270.860000000001</x:v>
      </x:c>
      <x:c r="C9" s="42" t="str">
        <x:v>Calculated from listed 2024 values</x:v>
      </x:c>
      <x:c r="D9" s="42" t="str">
        <x:v>Unallocated / unexplained in the supplied evidence; do not assign to a complex.</x:v>
      </x:c>
    </x:row>
    <x:row r="10" ht="42" customHeight="1">
      <x:c r="A10" s="50" t="str">
        <x:v>Estimated reused water in 2024 (m³)</x:v>
      </x:c>
      <x:c r="B10" s="54" t="n">
        <x:f>'Water Detail'!F19</x:f>
        <x:v>5646.5145</x:v>
      </x:c>
      <x:c r="C10" s="42" t="str">
        <x:v>Reuse worksheet formulas</x:v>
      </x:c>
      <x:c r="D10" s="42" t="str">
        <x:v>Formula-based 9–11% estimates; not independent meter readings.</x:v>
      </x:c>
    </x:row>
    <x:row r="11" ht="42" customHeight="1">
      <x:c r="A11" s="50" t="str">
        <x:v>Reuse estimate including Dec 2023 (m³)</x:v>
      </x:c>
      <x:c r="B11" s="54" t="n">
        <x:v>5681.1645</x:v>
      </x:c>
      <x:c r="C11" s="42" t="str">
        <x:v>Reuse worksheet / reused-water PDF</x:v>
      </x:c>
      <x:c r="D11" s="42" t="str">
        <x:v>Includes 34.65 m³ estimated for Dec 2023.</x:v>
      </x:c>
    </x:row>
    <x:row r="12" ht="42" customHeight="1">
      <x:c r="A12" s="50" t="str">
        <x:v>GreenMetric conservation / processed / redirected claim (m³)</x:v>
      </x:c>
      <x:c r="B12" s="53" t="n">
        <x:v>5738.55</x:v>
      </x:c>
      <x:c r="C12" s="42" t="str">
        <x:v>UI GreenMetric 4.2 form</x:v>
      </x:c>
      <x:c r="D12" s="42" t="str">
        <x:v>Form reports 9.37% of a 61,226 m³ baseline; does not reconcile to detailed worksheet.</x:v>
      </x:c>
    </x:row>
    <x:row r="13" ht="42" customHeight="1">
      <x:c r="A13" s="50" t="str">
        <x:v>GreenMetric water baseline (m³)</x:v>
      </x:c>
      <x:c r="B13" s="53" t="n">
        <x:v>61226</x:v>
      </x:c>
      <x:c r="C13" s="42" t="str">
        <x:v>UI GreenMetric 4.2 form</x:v>
      </x:c>
      <x:c r="D13" s="42" t="str">
        <x:v>Different from the detailed 2024 water readings.</x:v>
      </x:c>
    </x:row>
    <x:row r="14" ht="42" customHeight="1">
      <x:c r="A14" s="50" t="str">
        <x:v>GreenMetric reported percentage</x:v>
      </x:c>
      <x:c r="B14" s="55" t="n">
        <x:v>0.0937</x:v>
      </x:c>
      <x:c r="C14" s="42" t="str">
        <x:v>UI GreenMetric 4.2 form</x:v>
      </x:c>
      <x:c r="D14" s="42" t="str">
        <x:v>Form-stated percentage. 5,738.55 ÷ 61,226 rounds to 9.37%.</x:v>
      </x:c>
    </x:row>
    <x:row r="15" ht="42" customHeight="1">
      <x:c r="A15" s="50" t="str">
        <x:v>Water absorption area (m²)</x:v>
      </x:c>
      <x:c r="B15" s="56" t="n">
        <x:v>68100</x:v>
      </x:c>
      <x:c r="C15" s="42" t="str">
        <x:v>UI GreenMetric 4.1 form</x:v>
      </x:c>
      <x:c r="D15" s="42" t="str">
        <x:v>Form-stated area.</x:v>
      </x:c>
    </x:row>
    <x:row r="16" ht="42" customHeight="1">
      <x:c r="A16" s="50" t="str">
        <x:v>Institutional campus area (m²)</x:v>
      </x:c>
      <x:c r="B16" s="56" t="n">
        <x:v>227000</x:v>
      </x:c>
      <x:c r="C16" s="42" t="str">
        <x:v>UI GreenMetric 4.1 form</x:v>
      </x:c>
      <x:c r="D16" s="42" t="str">
        <x:v>Form-stated area.</x:v>
      </x:c>
    </x:row>
    <x:row r="17" ht="42" customHeight="1">
      <x:c r="A17" s="50" t="str">
        <x:v>Water absorption area ratio</x:v>
      </x:c>
      <x:c r="B17" s="55" t="n">
        <x:f>B15/B16</x:f>
        <x:v>0.3</x:v>
      </x:c>
      <x:c r="C17" s="42" t="str">
        <x:v>Calculated from UI GreenMetric 4.1 values</x:v>
      </x:c>
      <x:c r="D17" s="42" t="str">
        <x:v>68,100 ÷ 227,000.</x:v>
      </x:c>
    </x:row>
    <x:row r="18" ht="42" customHeight="1">
      <x:c r="A18" s="51" t="str">
        <x:v>Campus population used in prior report</x:v>
      </x:c>
      <x:c r="B18" s="57" t="n">
        <x:v>20150</x:v>
      </x:c>
      <x:c r="C18" s="47" t="str">
        <x:v>Existing SDG 6 questionnaire; prior user clarification</x:v>
      </x:c>
      <x:c r="D18" s="47" t="str">
        <x:v>Previously clarified to include regular-day visitors; confirm this matches the GreenMetric denominator.</x:v>
      </x:c>
    </x:row>
    <x:row r="19" ht="42" customHeight="1">
      <x:c r="A19" s="59" t="str">
        <x:v>Status note</x:v>
      </x:c>
      <x:c r="B19" s="59" t="str">
        <x:v>Not a 2025 measurement</x:v>
      </x:c>
      <x:c r="C19" s="59" t="str">
        <x:v>Reviewed sources</x:v>
      </x:c>
      <x:c r="D19" s="59" t="str">
        <x:v>2024 utility evidence only; provide 2025 readings if required.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ySplit="4" topLeftCell="A5" activePane="bottomLeft" state="frozen"/>
    </x:sheetView>
  </x:sheetViews>
  <x:sheetFormatPr defaultRowHeight="15"/>
  <x:cols>
    <x:col min="1" max="1" width="20" hidden="0" customWidth="1"/>
    <x:col min="2" max="2" width="20" hidden="0" customWidth="1"/>
    <x:col min="3" max="3" width="20" hidden="0" customWidth="1"/>
    <x:col min="4" max="4" width="20" hidden="0" customWidth="1"/>
    <x:col min="5" max="5" width="20" hidden="0" customWidth="1"/>
    <x:col min="6" max="6" width="20" hidden="0" customWidth="1"/>
    <x:col min="7" max="7" width="62" hidden="0" customWidth="1"/>
  </x:cols>
  <x:sheetData>
    <x:row r="1">
      <x:c r="A1" s="19" t="str">
        <x:v>Water Detail</x:v>
      </x:c>
      <x:c r="B1" s="19"/>
      <x:c r="C1" s="19"/>
      <x:c r="D1" s="19"/>
      <x:c r="E1" s="19"/>
      <x:c r="F1" s="19"/>
      <x:c r="G1" s="19"/>
    </x:row>
    <x:row r="2" ht="24" customHeight="1">
      <x:c r="A2" s="21" t="str">
        <x:v>Blank values are unreported, not zero. Reuse values use source multipliers.</x:v>
      </x:c>
      <x:c r="B2" s="21"/>
      <x:c r="C2" s="21"/>
      <x:c r="D2" s="21"/>
      <x:c r="E2" s="21"/>
      <x:c r="F2" s="21"/>
      <x:c r="G2" s="21"/>
    </x:row>
    <x:row r="4" ht="36" customHeight="1">
      <x:c r="A4" s="27" t="str">
        <x:v>Period</x:v>
      </x:c>
      <x:c r="B4" s="28" t="str">
        <x:v>University water (m³)</x:v>
      </x:c>
      <x:c r="C4" s="28" t="str">
        <x:v>Complex 1 (m³)</x:v>
      </x:c>
      <x:c r="D4" s="28" t="str">
        <x:v>Complex 2 (m³)</x:v>
      </x:c>
      <x:c r="E4" s="28" t="str">
        <x:v>Complex 3 (m³)</x:v>
      </x:c>
      <x:c r="F4" s="28" t="str">
        <x:v>Reuse estimate (m³)</x:v>
      </x:c>
      <x:c r="G4" s="29" t="str">
        <x:v>Source / note</x:v>
      </x:c>
    </x:row>
    <x:row r="5" ht="30" customHeight="1">
      <x:c r="A5" s="72" t="str">
        <x:v>Dec 2023</x:v>
      </x:c>
      <x:c r="B5" s="73" t="n">
        <x:v>346.5</x:v>
      </x:c>
      <x:c r="C5" s="73" t="n">
        <x:v>316.8</x:v>
      </x:c>
      <x:c r="D5" s="73" t="n">
        <x:v>965.25</x:v>
      </x:c>
      <x:c r="E5" s="73"/>
      <x:c r="F5" s="74" t="n">
        <x:f>B5*10%</x:f>
        <x:v>34.65</x:v>
      </x:c>
      <x:c r="G5" s="72" t="str">
        <x:v>University workbook; complexes workbook; reuse workbook</x:v>
      </x:c>
    </x:row>
    <x:row r="6" ht="30" customHeight="1">
      <x:c r="A6" s="75" t="str">
        <x:v>Jan 2024</x:v>
      </x:c>
      <x:c r="B6" s="76"/>
      <x:c r="C6" s="76"/>
      <x:c r="D6" s="76"/>
      <x:c r="E6" s="76" t="n">
        <x:v>10127.7</x:v>
      </x:c>
      <x:c r="F6" s="77"/>
      <x:c r="G6" s="75" t="str">
        <x:v>No university / complex 1 or 2 figure; complex 3 has a value.</x:v>
      </x:c>
    </x:row>
    <x:row r="7" ht="30" customHeight="1">
      <x:c r="A7" s="75" t="str">
        <x:v>Feb 2024</x:v>
      </x:c>
      <x:c r="B7" s="76" t="n">
        <x:v>12251.25</x:v>
      </x:c>
      <x:c r="C7" s="76" t="n">
        <x:v>255.42</x:v>
      </x:c>
      <x:c r="D7" s="76"/>
      <x:c r="E7" s="76"/>
      <x:c r="F7" s="77" t="n">
        <x:f>B7*11%</x:f>
        <x:v>1347.6375</x:v>
      </x:c>
      <x:c r="G7" s="75" t="str">
        <x:v>Complex 2 entry is blank / unreported.</x:v>
      </x:c>
    </x:row>
    <x:row r="8" ht="30" customHeight="1">
      <x:c r="A8" s="75" t="str">
        <x:v>Mar 2024</x:v>
      </x:c>
      <x:c r="B8" s="76"/>
      <x:c r="C8" s="76"/>
      <x:c r="D8" s="76" t="n">
        <x:v>1069.2</x:v>
      </x:c>
      <x:c r="E8" s="76"/>
      <x:c r="F8" s="77"/>
      <x:c r="G8" s="75" t="str">
        <x:v>University and other complexes are blank / unreported.</x:v>
      </x:c>
    </x:row>
    <x:row r="9" ht="30" customHeight="1">
      <x:c r="A9" s="75" t="str">
        <x:v>Apr 2024</x:v>
      </x:c>
      <x:c r="B9" s="76" t="n">
        <x:v>13117.5</x:v>
      </x:c>
      <x:c r="C9" s="76" t="n">
        <x:v>303.93</x:v>
      </x:c>
      <x:c r="D9" s="76"/>
      <x:c r="E9" s="76" t="n">
        <x:v>10756.35</x:v>
      </x:c>
      <x:c r="F9" s="77" t="n">
        <x:f>B9*9%</x:f>
        <x:v>1180.575</x:v>
      </x:c>
      <x:c r="G9" s="75" t="str">
        <x:v>Complex 2 entry is blank / unreported.</x:v>
      </x:c>
    </x:row>
    <x:row r="10" ht="30" customHeight="1">
      <x:c r="A10" s="75" t="str">
        <x:v>May 2024</x:v>
      </x:c>
      <x:c r="B10" s="76"/>
      <x:c r="C10" s="76"/>
      <x:c r="D10" s="76"/>
      <x:c r="E10" s="76"/>
      <x:c r="F10" s="77"/>
      <x:c r="G10" s="75" t="str">
        <x:v>No water value recorded in the overall or complex tables.</x:v>
      </x:c>
    </x:row>
    <x:row r="11" ht="30" customHeight="1">
      <x:c r="A11" s="75" t="str">
        <x:v>Jun 2024</x:v>
      </x:c>
      <x:c r="B11" s="76"/>
      <x:c r="C11" s="76"/>
      <x:c r="D11" s="76" t="n">
        <x:v>2377.98</x:v>
      </x:c>
      <x:c r="E11" s="76"/>
      <x:c r="F11" s="77"/>
      <x:c r="G11" s="75" t="str">
        <x:v>University and other complexes are blank / unreported.</x:v>
      </x:c>
    </x:row>
    <x:row r="12" ht="30" customHeight="1">
      <x:c r="A12" s="75" t="str">
        <x:v>Jul 2024</x:v>
      </x:c>
      <x:c r="B12" s="76" t="n">
        <x:v>14869.8</x:v>
      </x:c>
      <x:c r="C12" s="76" t="n">
        <x:v>273.24</x:v>
      </x:c>
      <x:c r="D12" s="76"/>
      <x:c r="E12" s="76" t="n">
        <x:v>11990.88</x:v>
      </x:c>
      <x:c r="F12" s="77" t="n">
        <x:f>B12*10%</x:f>
        <x:v>1486.98</x:v>
      </x:c>
      <x:c r="G12" s="75" t="str">
        <x:v>Complex 2 entry is blank / unreported.</x:v>
      </x:c>
    </x:row>
    <x:row r="13" ht="30" customHeight="1">
      <x:c r="A13" s="75" t="str">
        <x:v>Aug 2024</x:v>
      </x:c>
      <x:c r="B13" s="76"/>
      <x:c r="C13" s="76"/>
      <x:c r="D13" s="76"/>
      <x:c r="E13" s="76"/>
      <x:c r="F13" s="77"/>
      <x:c r="G13" s="75" t="str">
        <x:v>No water value recorded in the overall or complex tables.</x:v>
      </x:c>
    </x:row>
    <x:row r="14" ht="30" customHeight="1">
      <x:c r="A14" s="75" t="str">
        <x:v>Sep 2024</x:v>
      </x:c>
      <x:c r="B14" s="76" t="n">
        <x:v>14830.2</x:v>
      </x:c>
      <x:c r="C14" s="76" t="n">
        <x:v>804.87</x:v>
      </x:c>
      <x:c r="D14" s="76" t="n">
        <x:v>1562.22</x:v>
      </x:c>
      <x:c r="E14" s="76"/>
      <x:c r="F14" s="77" t="n">
        <x:f>B14*11%</x:f>
        <x:v>1631.3220000000001</x:v>
      </x:c>
      <x:c r="G14" s="75" t="str">
        <x:v>Complex 3 entry is blank / unreported.</x:v>
      </x:c>
    </x:row>
    <x:row r="15" ht="30" customHeight="1">
      <x:c r="A15" s="75" t="str">
        <x:v>Oct 2024</x:v>
      </x:c>
      <x:c r="B15" s="76"/>
      <x:c r="C15" s="76"/>
      <x:c r="D15" s="76"/>
      <x:c r="E15" s="76" t="n">
        <x:v>11276.1</x:v>
      </x:c>
      <x:c r="F15" s="77"/>
      <x:c r="G15" s="75" t="str">
        <x:v>University and complex 1 / 2 are blank / unreported.</x:v>
      </x:c>
    </x:row>
    <x:row r="16" ht="30" customHeight="1">
      <x:c r="A16" s="75" t="str">
        <x:v>Nov 2024</x:v>
      </x:c>
      <x:c r="B16" s="76"/>
      <x:c r="C16" s="76"/>
      <x:c r="D16" s="76"/>
      <x:c r="E16" s="76"/>
      <x:c r="F16" s="77"/>
      <x:c r="G16" s="75" t="str">
        <x:v>No water value recorded in the overall or complex tables.</x:v>
      </x:c>
    </x:row>
    <x:row r="17" ht="30" customHeight="1">
      <x:c r="A17" s="78" t="str">
        <x:v>Dec 2024</x:v>
      </x:c>
      <x:c r="B17" s="79"/>
      <x:c r="C17" s="79"/>
      <x:c r="D17" s="79"/>
      <x:c r="E17" s="79"/>
      <x:c r="F17" s="80"/>
      <x:c r="G17" s="78" t="str">
        <x:v>No water value recorded in the overall or complex tables.</x:v>
      </x:c>
    </x:row>
    <x:row r="18" ht="45" customHeight="1">
      <x:c r="A18" s="66" t="str">
        <x:v>Source-reported total</x:v>
      </x:c>
      <x:c r="B18" s="67" t="n">
        <x:v>55415.25</x:v>
      </x:c>
      <x:c r="C18" s="67" t="n">
        <x:v>1954.26</x:v>
      </x:c>
      <x:c r="D18" s="67" t="n">
        <x:v>5974.65</x:v>
      </x:c>
      <x:c r="E18" s="67" t="n">
        <x:v>44150.03</x:v>
      </x:c>
      <x:c r="F18" s="68" t="n">
        <x:v>5681.1645</x:v>
      </x:c>
      <x:c r="G18" s="66" t="str">
        <x:v>Original totals; university, complex 1, complex 2 and reuse include Dec 2023 entries.</x:v>
      </x:c>
    </x:row>
    <x:row r="19" ht="40" customHeight="1">
      <x:c r="A19" s="69" t="str">
        <x:v>2024-only sum of listed values</x:v>
      </x:c>
      <x:c r="B19" s="70" t="n">
        <x:f>SUM(B6:B17)</x:f>
        <x:v>55068.75</x:v>
      </x:c>
      <x:c r="C19" s="70" t="n">
        <x:f>SUM(C6:C17)</x:f>
        <x:v>1637.46</x:v>
      </x:c>
      <x:c r="D19" s="70" t="n">
        <x:f>SUM(D6:D17)</x:f>
        <x:v>5009.400000000001</x:v>
      </x:c>
      <x:c r="E19" s="70" t="n">
        <x:f>SUM(E6:E17)</x:f>
        <x:v>44151.03</x:v>
      </x:c>
      <x:c r="F19" s="71" t="n">
        <x:f>SUM(F6:F17)</x:f>
        <x:v>5646.5145</x:v>
      </x:c>
      <x:c r="G19" s="69" t="str">
        <x:v>Calculated from Jan–Dec 2024 rows only; blanks remain unreported.</x:v>
      </x:c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12" hidden="0" customWidth="1"/>
    <x:col min="2" max="2" width="66" hidden="0" customWidth="1"/>
    <x:col min="3" max="3" width="58" hidden="0" customWidth="1"/>
    <x:col min="4" max="4" width="65" hidden="0" customWidth="1"/>
    <x:col min="5" max="5" width="58" hidden="0" customWidth="1"/>
  </x:cols>
  <x:sheetData>
    <x:row r="1" ht="36" customHeight="1">
      <x:c r="A1" s="27" t="str">
        <x:v>Indicator</x:v>
      </x:c>
      <x:c r="B1" s="28" t="str">
        <x:v>UI GreenMetric title</x:v>
      </x:c>
      <x:c r="C1" s="28" t="str">
        <x:v>Value / status in the form</x:v>
      </x:c>
      <x:c r="D1" s="28" t="str">
        <x:v>Check / reconciliation note</x:v>
      </x:c>
      <x:c r="E1" s="29" t="str">
        <x:v>Source file</x:v>
      </x:c>
    </x:row>
    <x:row r="2" ht="76" customHeight="1">
      <x:c r="A2" s="40" t="str">
        <x:v>4.1</x:v>
      </x:c>
      <x:c r="B2" s="40" t="str">
        <x:v>[4.1] Total area on campus for water absorption besides the forest and planted vegetation (meter2) (WR.1)</x:v>
      </x:c>
      <x:c r="C2" s="40" t="str">
        <x:v>Absorption area 68,100 m²; campus area 227,000 m²; 30.00%</x:v>
      </x:c>
      <x:c r="D2" s="40" t="str">
        <x:v>Ratio recalculates to 30.00%.</x:v>
      </x:c>
      <x:c r="E2" s="40" t="str">
        <x:v>University_Country_4_1_Total_area_on_campus_for_water_absorption.docx</x:v>
      </x:c>
    </x:row>
    <x:row r="3" ht="76" customHeight="1">
      <x:c r="A3" s="42" t="str">
        <x:v>4.2</x:v>
      </x:c>
      <x:c r="B3" s="42" t="str">
        <x:v>[4.2] Water Conservation Program Implementation (WR.2)</x:v>
      </x:c>
      <x:c r="C3" s="42" t="str">
        <x:v>Form: baseline 61,226 m³; conserved / processed / redirected 5,738.55 m³; 9.37%; 4 reservoirs; ~1,200 m³. Selected working tank count: 8 (highest reported, per user instruction).</x:v>
      </x:c>
      <x:c r="D3" s="42" t="str">
        <x:v>The source form still records 4 reservoirs. The 8-tank working figure comes from the earlier SDG 6 report; capacity is not recalculated.</x:v>
      </x:c>
      <x:c r="E3" s="42" t="str">
        <x:v>University_Country_4_2_Water_Conservation_Program_Implementation.docx</x:v>
      </x:c>
    </x:row>
    <x:row r="4" ht="76" customHeight="1">
      <x:c r="A4" s="42" t="str">
        <x:v>4.3</x:v>
      </x:c>
      <x:c r="B4" s="42" t="str">
        <x:v>[4.3] Water Recycling Program Implementation (WR.3)</x:v>
      </x:c>
      <x:c r="C4" s="42" t="str">
        <x:v>Program in Preparation</x:v>
      </x:c>
      <x:c r="D4" s="42" t="str">
        <x:v>Conflicts with operational-treatment claims in 4.2, 4.6, 4.7 and prior report.</x:v>
      </x:c>
      <x:c r="E4" s="42" t="str">
        <x:v>University_Country_4_3_Water_Recycling_Program_Implementation.docx</x:v>
      </x:c>
    </x:row>
    <x:row r="5" ht="76" customHeight="1">
      <x:c r="A5" s="42" t="str">
        <x:v>4.4</x:v>
      </x:c>
      <x:c r="B5" s="42" t="str">
        <x:v>[4.4] Water Efficient Appliances Usage (e.g. hand washing taps, toilet flush, etc.) (WR.4)</x:v>
      </x:c>
      <x:c r="C5" s="42" t="str">
        <x:v>Toilets 180/480 (37.5%); taps 210/520 (form says 40.3%); showers/admin 55/160 (form says 34.3%); stated average 37.36%</x:v>
      </x:c>
      <x:c r="D5" s="42" t="str">
        <x:v>Totals: 445/1,160 = 38.36% weighted. The form’s average appears to use category rates and is not reproduced exactly; confirm intended method.</x:v>
      </x:c>
      <x:c r="E5" s="42" t="str">
        <x:v>University_Country_4_4_The_Use of_Water_Efficient_Appliances-Water_tap_toilet_flush_etc.docx</x:v>
      </x:c>
    </x:row>
    <x:row r="6" ht="76" customHeight="1">
      <x:c r="A6" s="42" t="str">
        <x:v>4.5</x:v>
      </x:c>
      <x:c r="B6" s="42" t="str">
        <x:v>[4.5] Consumption of treated water (WR.5)</x:v>
      </x:c>
      <x:c r="C6" s="42" t="str">
        <x:v>0% treated / recycled water consumed</x:v>
      </x:c>
      <x:c r="D6" s="42" t="str">
        <x:v>Conflicts with operational reuse claims in 4.2, 4.6, 4.7 and prior report.</x:v>
      </x:c>
      <x:c r="E6" s="42" t="str">
        <x:v>University_Country_4_5_Consumption_Of_Treated_Wate.docx</x:v>
      </x:c>
    </x:row>
    <x:row r="7" ht="76" customHeight="1">
      <x:c r="A7" s="42" t="str">
        <x:v>4.6</x:v>
      </x:c>
      <x:c r="B7" s="42" t="str">
        <x:v>[4.6] Water pollution control in campus area (WR.6)</x:v>
      </x:c>
      <x:c r="C7" s="42" t="str">
        <x:v>Narrative claims local filtration / wastewater setups and regular water-quality sampling.</x:v>
      </x:c>
      <x:c r="D7" s="42" t="str">
        <x:v>No numeric readings or operational records were included in the supplied evidence. Reconcile with 4.3 and 4.5.</x:v>
      </x:c>
      <x:c r="E7" s="42" t="str">
        <x:v>University_Country_4_6_Water pollution control in campus area.docx</x:v>
      </x:c>
    </x:row>
    <x:row r="8" ht="76" customHeight="1">
      <x:c r="A8" s="47" t="str">
        <x:v>4.7</x:v>
      </x:c>
      <x:c r="B8" s="47" t="str">
        <x:v>[4.7] Impact of Water Management programs in supporting the Sustainable Development Goals (SDGs)</x:v>
      </x:c>
      <x:c r="C8" s="47" t="str">
        <x:v>Narrative describes water-saving fixtures, operational wastewater / greywater treatment, utility mapping and awareness.</x:v>
      </x:c>
      <x:c r="D8" s="47" t="str">
        <x:v>Treatment claim conflicts with 4.3 (preparation) and 4.5 (0% treated water); substantiate or revise.</x:v>
      </x:c>
      <x:c r="E8" s="47" t="str">
        <x:v>University_Country_4_7_Impact_of_Water_Management_programs_in_supporting_SDGs.docx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27" hidden="0" customWidth="1"/>
    <x:col min="2" max="2" width="65" hidden="0" customWidth="1"/>
    <x:col min="3" max="3" width="75" hidden="0" customWidth="1"/>
  </x:cols>
  <x:sheetData>
    <x:row r="1" ht="34" customHeight="1">
      <x:c r="A1" s="26" t="str">
        <x:v>Issue requiring confirmation</x:v>
      </x:c>
      <x:c r="B1" s="26" t="str">
        <x:v>Evidence / discrepancy</x:v>
      </x:c>
      <x:c r="C1" s="26" t="str">
        <x:v>Action needed before final submission</x:v>
      </x:c>
    </x:row>
    <x:row r="2" ht="62" customHeight="1">
      <x:c r="A2" s="40" t="str">
        <x:v>Reporting year</x:v>
      </x:c>
      <x:c r="B2" s="40" t="str">
        <x:v>Utility and consumption documents explicitly report 2024; no 2025 water readings were found.</x:v>
      </x:c>
      <x:c r="C2" s="40" t="str">
        <x:v>If 2025 consumption is required, provide the 2025 monthly water readings and reports. Keep current figures labeled 2024 until then.</x:v>
      </x:c>
    </x:row>
    <x:row r="3" ht="62" customHeight="1">
      <x:c r="A3" s="42" t="str">
        <x:v>Annual water total</x:v>
      </x:c>
      <x:c r="B3" s="42" t="str">
        <x:v>Source total 55,415.25 m³ includes a Dec 2023 entry of 346.50 m³. Jan–Dec 2024 listed entries sum to 55,068.75 m³.</x:v>
      </x:c>
      <x:c r="C3" s="42" t="str">
        <x:v>Confirm the corrected 2024-only total and update the source report / official response.</x:v>
      </x:c>
    </x:row>
    <x:row r="4" ht="62" customHeight="1">
      <x:c r="A4" s="42" t="str">
        <x:v>Complex totals</x:v>
      </x:c>
      <x:c r="B4" s="42" t="str">
        <x:v>2024 monthly complex entries sum to 50,797.89 m³, leaving 4,270.86 m³ vs the 2024 university detail sum. The complex 3 monthly entries sum to 44,151.03 m³, while its source total says 44,150.03 m³; source totals imply 50,796.89 m³ for all complexes.</x:v>
      </x:c>
      <x:c r="C4" s="42" t="str">
        <x:v>Reconcile the 1.00 m³ complex 3 subtotal difference, reporting periods, meter coverage, and any unallocated campus loads.</x:v>
      </x:c>
    </x:row>
    <x:row r="5" ht="62" customHeight="1">
      <x:c r="A5" s="42" t="str">
        <x:v>Reuse amount / method</x:v>
      </x:c>
      <x:c r="B5" s="42" t="str">
        <x:v>2024 workbook formula estimate 5,646.5145 m³; total with Dec 2023 is 5,681.1645 m³; UI GreenMetric 4.2 reports 5,738.55 m³.</x:v>
      </x:c>
      <x:c r="C5" s="42" t="str">
        <x:v>Provide meter logs or validate the percentage method; select and document the official figure.</x:v>
      </x:c>
    </x:row>
    <x:row r="6" ht="62" customHeight="1">
      <x:c r="A6" s="42" t="str">
        <x:v>Reuse status</x:v>
      </x:c>
      <x:c r="B6" s="42" t="str">
        <x:v>Form 4.3 says program in preparation; 4.5 says treated-water consumption is 0%; other forms and the old report claim operating treatment / reuse.</x:v>
      </x:c>
      <x:c r="C6" s="42" t="str">
        <x:v>Confirm whether any treatment/reuse system is operational; attach dated operating evidence or revise claims.</x:v>
      </x:c>
    </x:row>
    <x:row r="7" ht="62" customHeight="1">
      <x:c r="A7" s="42" t="str">
        <x:v>Reservoir / tank count</x:v>
      </x:c>
      <x:c r="B7" s="42" t="str">
        <x:v>Selected working count: 8, the highest reported figure, per user instruction. GreenMetric WR.2 form lists 4.</x:v>
      </x:c>
      <x:c r="C7" s="42" t="str">
        <x:v>Use 8 in the current SDG 6 report. Update the original GreenMetric form to 8 if the physical inventory confirms it.</x:v>
      </x:c>
    </x:row>
    <x:row r="8" ht="62" customHeight="1">
      <x:c r="A8" s="42" t="str">
        <x:v>Campus population scope</x:v>
      </x:c>
      <x:c r="B8" s="42" t="str">
        <x:v>Existing questionnaire uses 20,150; user previously clarified this includes visitors on normal days, while the GreenMetric prompt’s label lists professors, staff, students and security.</x:v>
      </x:c>
      <x:c r="C8" s="42" t="str">
        <x:v>Confirm denominator and reporting period; state whether visitors are included.</x:v>
      </x:c>
    </x:row>
    <x:row r="9" ht="62" customHeight="1">
      <x:c r="A9" s="42" t="str">
        <x:v>Policy review date</x:v>
      </x:c>
      <x:c r="B9" s="42" t="str">
        <x:v>Existing policy text says established in 2010 and reviewed in 2023; no evidence of a 2025 review was supplied.</x:v>
      </x:c>
      <x:c r="C9" s="42" t="str">
        <x:v>Provide the 2025 review record if the policy was reviewed again.</x:v>
      </x:c>
    </x:row>
    <x:row r="10" ht="62" customHeight="1">
      <x:c r="A10" s="47" t="str">
        <x:v>Efficient fixture average</x:v>
      </x:c>
      <x:c r="B10" s="47" t="str">
        <x:v>Form states 37.36%; category counts total 445 efficient of 1,160 fixtures (38.36% weighted).</x:v>
      </x:c>
      <x:c r="C10" s="47" t="str">
        <x:v>Confirm whether to report the weighted total or an unweighted average; correct the source form if needed.</x:v>
      </x:c>
    </x:row>
  </x:sheetData>
  <x:pageMargins left="0.7" right="0.7" top="0.75" bottom="0.75" header="0.3" footer="0.3"/>
</x:worksheet>
</file>